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60" windowWidth="13512" windowHeight="6720" activeTab="0"/>
  </bookViews>
  <sheets>
    <sheet name="Sheet1" sheetId="1" r:id="rId1"/>
  </sheets>
  <definedNames>
    <definedName name="_xlnm.Print_Area" localSheetId="0">'Sheet1'!$A$30:$E$35</definedName>
  </definedNames>
  <calcPr fullCalcOnLoad="1"/>
</workbook>
</file>

<file path=xl/sharedStrings.xml><?xml version="1.0" encoding="utf-8"?>
<sst xmlns="http://schemas.openxmlformats.org/spreadsheetml/2006/main" count="71" uniqueCount="52">
  <si>
    <t>km</t>
  </si>
  <si>
    <r>
      <t xml:space="preserve">R </t>
    </r>
    <r>
      <rPr>
        <sz val="12"/>
        <rFont val="Arial"/>
        <family val="2"/>
      </rPr>
      <t xml:space="preserve">≈ </t>
    </r>
  </si>
  <si>
    <t>a =</t>
  </si>
  <si>
    <t>c =</t>
  </si>
  <si>
    <t>My Lat =</t>
  </si>
  <si>
    <t>My Lon =</t>
  </si>
  <si>
    <t>EQ Lat =</t>
  </si>
  <si>
    <t>EQ Lon =</t>
  </si>
  <si>
    <t>lat1 =</t>
  </si>
  <si>
    <t>lon1 =</t>
  </si>
  <si>
    <t>lat2 =</t>
  </si>
  <si>
    <t>lon2 =</t>
  </si>
  <si>
    <t>1 nautical mi =</t>
  </si>
  <si>
    <t>stat. mi</t>
  </si>
  <si>
    <t>degrees</t>
  </si>
  <si>
    <t>naut. mi</t>
  </si>
  <si>
    <t>d lat</t>
  </si>
  <si>
    <t>d lon</t>
  </si>
  <si>
    <t>Great Circle distance computer</t>
  </si>
  <si>
    <t>Direct Path</t>
  </si>
  <si>
    <t>Long Path</t>
  </si>
  <si>
    <t>A more accurate distance would have to assume an ellipsoid or geoid for the Earth's shape.</t>
  </si>
  <si>
    <t>Seismic wave velocities will vary depending on the nature of the earth between me and the quake, so computing a more accurate distance may not greatly improve the travel-time accuracy.</t>
  </si>
  <si>
    <t>radians</t>
  </si>
  <si>
    <t>S Lat. &amp; W Lon. are negative values</t>
  </si>
  <si>
    <r>
      <t>a = sin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0"/>
      </rPr>
      <t>(d lat/2) + cos(lat1) * cos(lat2) * sin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0"/>
      </rPr>
      <t>(d lon/2)</t>
    </r>
  </si>
  <si>
    <t>A simple computation assuming a spherical Earth of radius R.  Accurate to ~0.3%</t>
  </si>
  <si>
    <t>Enter an earthquake's latitude and longitude in the yellow cells.  No need to Unprotect.</t>
  </si>
  <si>
    <t>Read the resulting distance for either the direct path or the long path (from the opposite direction).</t>
  </si>
  <si>
    <t>Distance d =</t>
  </si>
  <si>
    <t>d lat = lat2 - lat1</t>
  </si>
  <si>
    <t>d lon = lon2 - lon1</t>
  </si>
  <si>
    <r>
      <t>c = 2 * arcsin(min(1,</t>
    </r>
    <r>
      <rPr>
        <sz val="12"/>
        <rFont val="Times New Roman"/>
        <family val="1"/>
      </rPr>
      <t>√</t>
    </r>
    <r>
      <rPr>
        <sz val="12"/>
        <rFont val="Arial"/>
        <family val="0"/>
      </rPr>
      <t>(a)))</t>
    </r>
  </si>
  <si>
    <t>d = R * c   km</t>
  </si>
  <si>
    <t>Arv. Time 1</t>
  </si>
  <si>
    <t>Arv. Time 2</t>
  </si>
  <si>
    <t>Arv. Time 3</t>
  </si>
  <si>
    <t>Arv. Time 4</t>
  </si>
  <si>
    <t>Arv. Time 5</t>
  </si>
  <si>
    <t>km Earth radius</t>
  </si>
  <si>
    <t>Travel time minutes</t>
  </si>
  <si>
    <t>Arv. Time 6</t>
  </si>
  <si>
    <t>EQ Time  UTC</t>
  </si>
  <si>
    <t>Phase</t>
  </si>
  <si>
    <t>PKP</t>
  </si>
  <si>
    <t>PP</t>
  </si>
  <si>
    <t>Sdiff</t>
  </si>
  <si>
    <t>PPS</t>
  </si>
  <si>
    <t>LR</t>
  </si>
  <si>
    <t>Travel time seconds</t>
  </si>
  <si>
    <t>Enter the EQ Time and the Arrival times of the phases you observe in your recording.  Using your distance computed above and these travel times, consult a travel time chart to identify each phase, then enter its name in the 'Phase' column.</t>
  </si>
  <si>
    <t>Enter your station's latitude and longitude in decimal degrees after doing Tools &gt; Protection &gt; Unprotect Sheet,  then Protect Sheet again and save it.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</si>
</sst>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:ss"/>
    <numFmt numFmtId="169" formatCode="[$-409]h:mm:ss\ AM/PM"/>
    <numFmt numFmtId="170" formatCode="h:mm:ss;@"/>
    <numFmt numFmtId="171" formatCode="hh:mm:ss"/>
  </numFmts>
  <fonts count="8">
    <font>
      <sz val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23"/>
      <name val="Arial"/>
      <family val="0"/>
    </font>
    <font>
      <vertAlign val="superscript"/>
      <sz val="12"/>
      <name val="Arial"/>
      <family val="2"/>
    </font>
    <font>
      <sz val="12"/>
      <name val="Times New Roman"/>
      <family val="1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 style="medium"/>
      <right>
        <color indexed="63"/>
      </right>
      <top style="thin">
        <color indexed="22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1" xfId="0" applyFill="1" applyBorder="1" applyAlignment="1">
      <alignment/>
    </xf>
    <xf numFmtId="3" fontId="0" fillId="2" borderId="1" xfId="0" applyNumberFormat="1" applyFill="1" applyBorder="1" applyAlignment="1">
      <alignment/>
    </xf>
    <xf numFmtId="0" fontId="2" fillId="0" borderId="0" xfId="0" applyFont="1" applyAlignment="1">
      <alignment/>
    </xf>
    <xf numFmtId="3" fontId="0" fillId="0" borderId="1" xfId="0" applyNumberForma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2" xfId="0" applyBorder="1" applyAlignment="1">
      <alignment/>
    </xf>
    <xf numFmtId="2" fontId="3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3" fontId="3" fillId="0" borderId="5" xfId="0" applyNumberFormat="1" applyFont="1" applyBorder="1" applyAlignment="1">
      <alignment/>
    </xf>
    <xf numFmtId="2" fontId="3" fillId="0" borderId="6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 applyProtection="1">
      <alignment/>
      <protection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3" borderId="7" xfId="0" applyFill="1" applyBorder="1" applyAlignment="1" applyProtection="1">
      <alignment/>
      <protection locked="0"/>
    </xf>
    <xf numFmtId="0" fontId="0" fillId="3" borderId="8" xfId="0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/>
    </xf>
    <xf numFmtId="171" fontId="0" fillId="3" borderId="1" xfId="0" applyNumberFormat="1" applyFill="1" applyBorder="1" applyAlignment="1" applyProtection="1">
      <alignment/>
      <protection locked="0"/>
    </xf>
    <xf numFmtId="0" fontId="0" fillId="0" borderId="5" xfId="0" applyBorder="1" applyAlignment="1">
      <alignment/>
    </xf>
    <xf numFmtId="2" fontId="0" fillId="0" borderId="0" xfId="0" applyNumberFormat="1" applyBorder="1" applyAlignment="1">
      <alignment horizontal="center"/>
    </xf>
    <xf numFmtId="171" fontId="0" fillId="3" borderId="9" xfId="0" applyNumberFormat="1" applyFill="1" applyBorder="1" applyAlignment="1" applyProtection="1">
      <alignment/>
      <protection locked="0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21" fontId="0" fillId="3" borderId="11" xfId="0" applyNumberFormat="1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171" fontId="0" fillId="3" borderId="13" xfId="0" applyNumberFormat="1" applyFill="1" applyBorder="1" applyAlignment="1" applyProtection="1">
      <alignment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 vertical="center" wrapText="1"/>
    </xf>
    <xf numFmtId="171" fontId="0" fillId="3" borderId="16" xfId="0" applyNumberFormat="1" applyFill="1" applyBorder="1" applyAlignment="1" applyProtection="1">
      <alignment vertical="center"/>
      <protection locked="0"/>
    </xf>
    <xf numFmtId="0" fontId="0" fillId="0" borderId="17" xfId="0" applyBorder="1" applyAlignment="1">
      <alignment horizontal="center" vertical="center" wrapText="1"/>
    </xf>
    <xf numFmtId="171" fontId="0" fillId="3" borderId="18" xfId="0" applyNumberFormat="1" applyFill="1" applyBorder="1" applyAlignment="1" applyProtection="1">
      <alignment/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0" borderId="20" xfId="0" applyBorder="1" applyAlignment="1">
      <alignment/>
    </xf>
    <xf numFmtId="2" fontId="0" fillId="0" borderId="21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3" xfId="0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B30" sqref="B30"/>
    </sheetView>
  </sheetViews>
  <sheetFormatPr defaultColWidth="8.88671875" defaultRowHeight="15"/>
  <cols>
    <col min="1" max="1" width="9.99609375" style="0" customWidth="1"/>
    <col min="2" max="2" width="9.3359375" style="0" customWidth="1"/>
    <col min="3" max="3" width="9.6640625" style="0" customWidth="1"/>
    <col min="4" max="4" width="10.88671875" style="0" customWidth="1"/>
    <col min="5" max="5" width="12.3359375" style="0" customWidth="1"/>
    <col min="6" max="7" width="9.3359375" style="0" customWidth="1"/>
    <col min="8" max="8" width="10.99609375" style="0" customWidth="1"/>
  </cols>
  <sheetData>
    <row r="1" spans="1:3" ht="17.25">
      <c r="A1" s="4" t="s">
        <v>18</v>
      </c>
      <c r="B1" s="4"/>
      <c r="C1" s="4"/>
    </row>
    <row r="2" spans="1:8" ht="15">
      <c r="A2" s="41" t="s">
        <v>26</v>
      </c>
      <c r="B2" s="42"/>
      <c r="C2" s="42"/>
      <c r="D2" s="42"/>
      <c r="E2" s="42"/>
      <c r="F2" s="42"/>
      <c r="G2" s="42"/>
      <c r="H2" s="42"/>
    </row>
    <row r="3" spans="1:8" ht="15">
      <c r="A3" s="41" t="s">
        <v>21</v>
      </c>
      <c r="B3" s="42"/>
      <c r="C3" s="42"/>
      <c r="D3" s="42"/>
      <c r="E3" s="42"/>
      <c r="F3" s="42"/>
      <c r="G3" s="42"/>
      <c r="H3" s="42"/>
    </row>
    <row r="4" spans="1:8" ht="30.75" customHeight="1">
      <c r="A4" s="51" t="s">
        <v>22</v>
      </c>
      <c r="B4" s="50"/>
      <c r="C4" s="50"/>
      <c r="D4" s="50"/>
      <c r="E4" s="50"/>
      <c r="F4" s="50"/>
      <c r="G4" s="50"/>
      <c r="H4" s="50"/>
    </row>
    <row r="6" spans="1:8" ht="30" customHeight="1">
      <c r="A6" s="49" t="s">
        <v>51</v>
      </c>
      <c r="B6" s="50"/>
      <c r="C6" s="50"/>
      <c r="D6" s="50"/>
      <c r="E6" s="50"/>
      <c r="F6" s="50"/>
      <c r="G6" s="50"/>
      <c r="H6" s="50"/>
    </row>
    <row r="7" ht="15">
      <c r="A7" s="18" t="s">
        <v>27</v>
      </c>
    </row>
    <row r="8" ht="15">
      <c r="A8" t="s">
        <v>28</v>
      </c>
    </row>
    <row r="9" spans="1:8" ht="15">
      <c r="A9" s="19"/>
      <c r="B9" s="20"/>
      <c r="C9" s="20"/>
      <c r="D9" s="20"/>
      <c r="E9" s="20"/>
      <c r="F9" s="20"/>
      <c r="G9" s="20"/>
      <c r="H9" s="20"/>
    </row>
    <row r="10" spans="1:3" ht="15">
      <c r="A10" s="1" t="s">
        <v>1</v>
      </c>
      <c r="B10" s="3">
        <v>6367</v>
      </c>
      <c r="C10" t="s">
        <v>39</v>
      </c>
    </row>
    <row r="11" spans="1:7" ht="15">
      <c r="A11" s="1"/>
      <c r="B11" s="5"/>
      <c r="E11" t="s">
        <v>12</v>
      </c>
      <c r="F11">
        <v>1.852</v>
      </c>
      <c r="G11" t="s">
        <v>0</v>
      </c>
    </row>
    <row r="12" spans="1:7" ht="15">
      <c r="A12" s="1" t="s">
        <v>4</v>
      </c>
      <c r="B12" s="2">
        <v>40</v>
      </c>
      <c r="C12" t="s">
        <v>14</v>
      </c>
      <c r="E12" t="s">
        <v>12</v>
      </c>
      <c r="F12">
        <v>1.15078</v>
      </c>
      <c r="G12" t="s">
        <v>13</v>
      </c>
    </row>
    <row r="13" spans="1:7" ht="15">
      <c r="A13" s="1" t="s">
        <v>5</v>
      </c>
      <c r="B13" s="2">
        <v>-74</v>
      </c>
      <c r="C13" t="s">
        <v>14</v>
      </c>
      <c r="E13" t="s">
        <v>12</v>
      </c>
      <c r="F13">
        <f>1/60</f>
        <v>0.016666666666666666</v>
      </c>
      <c r="G13" t="s">
        <v>14</v>
      </c>
    </row>
    <row r="14" spans="1:2" ht="15" thickBot="1">
      <c r="A14" s="1"/>
      <c r="B14" s="21" t="s">
        <v>24</v>
      </c>
    </row>
    <row r="15" spans="1:3" ht="15">
      <c r="A15" s="1" t="s">
        <v>6</v>
      </c>
      <c r="B15" s="16">
        <v>41.079</v>
      </c>
      <c r="C15" t="s">
        <v>14</v>
      </c>
    </row>
    <row r="16" spans="1:3" ht="15" thickBot="1">
      <c r="A16" s="1" t="s">
        <v>7</v>
      </c>
      <c r="B16" s="17">
        <v>-74.306</v>
      </c>
      <c r="C16" t="s">
        <v>14</v>
      </c>
    </row>
    <row r="17" spans="4:8" ht="15" thickBot="1">
      <c r="D17" s="43" t="s">
        <v>29</v>
      </c>
      <c r="E17" s="46" t="s">
        <v>19</v>
      </c>
      <c r="F17" s="46"/>
      <c r="G17" s="47" t="s">
        <v>20</v>
      </c>
      <c r="H17" s="48"/>
    </row>
    <row r="18" spans="1:9" ht="15">
      <c r="A18" s="1" t="s">
        <v>8</v>
      </c>
      <c r="B18" s="12">
        <f>B12*PI()/180</f>
        <v>0.6981317007977318</v>
      </c>
      <c r="C18" t="s">
        <v>23</v>
      </c>
      <c r="D18" s="44"/>
      <c r="E18" s="10">
        <f>B10*B26</f>
        <v>122.65685900091015</v>
      </c>
      <c r="F18" s="7" t="s">
        <v>0</v>
      </c>
      <c r="G18" s="6">
        <f>G20*F11</f>
        <v>39880.54314099909</v>
      </c>
      <c r="H18" s="7" t="s">
        <v>0</v>
      </c>
      <c r="I18" s="15"/>
    </row>
    <row r="19" spans="1:9" ht="15">
      <c r="A19" s="1" t="s">
        <v>9</v>
      </c>
      <c r="B19" s="12">
        <f>B13*PI()/180</f>
        <v>-1.2915436464758039</v>
      </c>
      <c r="C19" t="s">
        <v>23</v>
      </c>
      <c r="D19" s="44"/>
      <c r="E19" s="10">
        <f>E18*F12/F11</f>
        <v>76.21547527055473</v>
      </c>
      <c r="F19" s="7" t="s">
        <v>13</v>
      </c>
      <c r="G19" s="6">
        <f>G20*F12</f>
        <v>24780.632524729444</v>
      </c>
      <c r="H19" s="7" t="s">
        <v>13</v>
      </c>
      <c r="I19" s="15"/>
    </row>
    <row r="20" spans="1:9" ht="15">
      <c r="A20" s="1" t="s">
        <v>10</v>
      </c>
      <c r="B20" s="13">
        <f>B15*PI()/180</f>
        <v>0.7169638034267507</v>
      </c>
      <c r="C20" t="s">
        <v>23</v>
      </c>
      <c r="D20" s="44"/>
      <c r="E20" s="10">
        <f>E18/F11</f>
        <v>66.22940550805083</v>
      </c>
      <c r="F20" s="7" t="s">
        <v>15</v>
      </c>
      <c r="G20" s="6">
        <f>G21/F13</f>
        <v>21533.77059449195</v>
      </c>
      <c r="H20" s="7" t="s">
        <v>15</v>
      </c>
      <c r="I20" s="15"/>
    </row>
    <row r="21" spans="1:9" ht="15.75" thickBot="1">
      <c r="A21" s="1" t="s">
        <v>11</v>
      </c>
      <c r="B21" s="13">
        <f>B16*PI()/180</f>
        <v>-1.2968843539869064</v>
      </c>
      <c r="C21" t="s">
        <v>23</v>
      </c>
      <c r="D21" s="45"/>
      <c r="E21" s="11">
        <f>E20*F13</f>
        <v>1.1038234251341805</v>
      </c>
      <c r="F21" s="9" t="s">
        <v>14</v>
      </c>
      <c r="G21" s="8">
        <f>360-E21</f>
        <v>358.8961765748658</v>
      </c>
      <c r="H21" s="9" t="s">
        <v>14</v>
      </c>
      <c r="I21" s="14"/>
    </row>
    <row r="22" ht="15">
      <c r="B22" s="12"/>
    </row>
    <row r="23" spans="1:4" ht="15">
      <c r="A23" s="1" t="s">
        <v>16</v>
      </c>
      <c r="B23" s="12">
        <f>B20-B18</f>
        <v>0.01883210262901891</v>
      </c>
      <c r="C23" t="s">
        <v>23</v>
      </c>
      <c r="D23" t="s">
        <v>30</v>
      </c>
    </row>
    <row r="24" spans="1:4" ht="15">
      <c r="A24" s="1" t="s">
        <v>17</v>
      </c>
      <c r="B24" s="12">
        <f>B21-B19</f>
        <v>-0.005340707511102494</v>
      </c>
      <c r="C24" t="s">
        <v>23</v>
      </c>
      <c r="D24" t="s">
        <v>31</v>
      </c>
    </row>
    <row r="25" spans="1:4" ht="17.25">
      <c r="A25" s="1" t="s">
        <v>2</v>
      </c>
      <c r="B25" s="12">
        <f>SIN(B23/2)^2+COS(B18)*COS(B20)*SIN(B24/2)^2</f>
        <v>9.277704925012962E-05</v>
      </c>
      <c r="D25" t="s">
        <v>25</v>
      </c>
    </row>
    <row r="26" spans="1:4" ht="15">
      <c r="A26" s="1" t="s">
        <v>3</v>
      </c>
      <c r="B26" s="12">
        <f>2*ASIN(MIN(1,SQRT(B25)))</f>
        <v>0.01926446662492699</v>
      </c>
      <c r="C26" t="s">
        <v>23</v>
      </c>
      <c r="D26" t="s">
        <v>32</v>
      </c>
    </row>
    <row r="27" ht="15">
      <c r="D27" t="s">
        <v>33</v>
      </c>
    </row>
    <row r="28" ht="15">
      <c r="A28" s="18"/>
    </row>
    <row r="29" spans="1:5" ht="59.25" customHeight="1" thickBot="1">
      <c r="A29" s="40" t="s">
        <v>50</v>
      </c>
      <c r="B29" s="40"/>
      <c r="C29" s="40"/>
      <c r="D29" s="40"/>
      <c r="E29" s="40"/>
    </row>
    <row r="30" spans="1:5" ht="30" customHeight="1" thickBot="1">
      <c r="A30" s="32" t="s">
        <v>42</v>
      </c>
      <c r="B30" s="33">
        <v>0.7352546296296296</v>
      </c>
      <c r="C30" s="34" t="s">
        <v>40</v>
      </c>
      <c r="D30" s="34" t="s">
        <v>49</v>
      </c>
      <c r="E30" s="26" t="s">
        <v>43</v>
      </c>
    </row>
    <row r="31" spans="1:5" ht="15">
      <c r="A31" s="23" t="s">
        <v>34</v>
      </c>
      <c r="B31" s="30">
        <v>0.7483564814814815</v>
      </c>
      <c r="C31" s="24">
        <f aca="true" t="shared" si="0" ref="C31:C36">IF(B31&gt;0,1440*(B31-$B$30),"")</f>
        <v>18.866666666666685</v>
      </c>
      <c r="D31" s="27">
        <f aca="true" t="shared" si="1" ref="D31:D36">IF(C31&lt;&gt;"",C31*60,"")</f>
        <v>1132.0000000000011</v>
      </c>
      <c r="E31" s="31" t="s">
        <v>44</v>
      </c>
    </row>
    <row r="32" spans="1:5" ht="15">
      <c r="A32" s="23" t="s">
        <v>35</v>
      </c>
      <c r="B32" s="22">
        <v>0.7494675925925925</v>
      </c>
      <c r="C32" s="24">
        <f t="shared" si="0"/>
        <v>20.466666666666615</v>
      </c>
      <c r="D32" s="27">
        <f t="shared" si="1"/>
        <v>1227.9999999999968</v>
      </c>
      <c r="E32" s="28" t="s">
        <v>45</v>
      </c>
    </row>
    <row r="33" spans="1:5" ht="15">
      <c r="A33" s="23" t="s">
        <v>36</v>
      </c>
      <c r="B33" s="22">
        <v>0.7552662037037038</v>
      </c>
      <c r="C33" s="24">
        <f t="shared" si="0"/>
        <v>28.8166666666668</v>
      </c>
      <c r="D33" s="27">
        <f t="shared" si="1"/>
        <v>1729.0000000000082</v>
      </c>
      <c r="E33" s="28" t="s">
        <v>46</v>
      </c>
    </row>
    <row r="34" spans="1:5" ht="15">
      <c r="A34" s="23" t="s">
        <v>37</v>
      </c>
      <c r="B34" s="22">
        <v>0.7576620370370369</v>
      </c>
      <c r="C34" s="24">
        <f t="shared" si="0"/>
        <v>32.26666666666654</v>
      </c>
      <c r="D34" s="27">
        <f t="shared" si="1"/>
        <v>1935.9999999999923</v>
      </c>
      <c r="E34" s="28" t="s">
        <v>47</v>
      </c>
    </row>
    <row r="35" spans="1:5" ht="15">
      <c r="A35" s="23" t="s">
        <v>38</v>
      </c>
      <c r="B35" s="35">
        <v>0.7777777777777778</v>
      </c>
      <c r="C35" s="24">
        <f t="shared" si="0"/>
        <v>61.23333333333336</v>
      </c>
      <c r="D35" s="27">
        <f t="shared" si="1"/>
        <v>3674.000000000002</v>
      </c>
      <c r="E35" s="36" t="s">
        <v>48</v>
      </c>
    </row>
    <row r="36" spans="1:5" ht="15" thickBot="1">
      <c r="A36" s="37" t="s">
        <v>41</v>
      </c>
      <c r="B36" s="25"/>
      <c r="C36" s="38">
        <f t="shared" si="0"/>
      </c>
      <c r="D36" s="39">
        <f t="shared" si="1"/>
      </c>
      <c r="E36" s="29"/>
    </row>
  </sheetData>
  <sheetProtection sheet="1" objects="1" scenarios="1"/>
  <mergeCells count="8">
    <mergeCell ref="A29:E29"/>
    <mergeCell ref="A3:H3"/>
    <mergeCell ref="A2:H2"/>
    <mergeCell ref="D17:D21"/>
    <mergeCell ref="E17:F17"/>
    <mergeCell ref="G17:H17"/>
    <mergeCell ref="A6:H6"/>
    <mergeCell ref="A4:H4"/>
  </mergeCells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Brett</dc:creator>
  <cp:keywords/>
  <dc:description/>
  <cp:lastModifiedBy>Brett</cp:lastModifiedBy>
  <cp:lastPrinted>2016-12-12T12:16:55Z</cp:lastPrinted>
  <dcterms:created xsi:type="dcterms:W3CDTF">2016-12-09T13:51:43Z</dcterms:created>
  <dcterms:modified xsi:type="dcterms:W3CDTF">2017-03-01T19:55:18Z</dcterms:modified>
  <cp:category/>
  <cp:version/>
  <cp:contentType/>
  <cp:contentStatus/>
</cp:coreProperties>
</file>